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S\Downloads\"/>
    </mc:Choice>
  </mc:AlternateContent>
  <xr:revisionPtr revIDLastSave="0" documentId="13_ncr:1_{3A5E9E07-3236-434F-A73E-111F641D6FA2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Sheet1" sheetId="1" r:id="rId1"/>
    <sheet name="Sheet2" sheetId="3" r:id="rId2"/>
  </sheets>
  <calcPr calcId="191029"/>
  <fileRecoveryPr repair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40" i="1" l="1"/>
  <c r="B28" i="1"/>
  <c r="B20" i="1"/>
  <c r="B8" i="1"/>
  <c r="E50" i="1"/>
  <c r="D50" i="1"/>
  <c r="E48" i="1"/>
  <c r="D48" i="1"/>
  <c r="E47" i="1"/>
  <c r="D47" i="1"/>
  <c r="E45" i="1"/>
  <c r="D45" i="1"/>
  <c r="E43" i="1"/>
  <c r="D43" i="1"/>
  <c r="E42" i="1"/>
  <c r="D42" i="1"/>
  <c r="E29" i="1" l="1"/>
  <c r="D29" i="1"/>
  <c r="E37" i="1"/>
  <c r="D37" i="1"/>
  <c r="E35" i="1"/>
  <c r="D35" i="1"/>
  <c r="E34" i="1"/>
  <c r="D34" i="1"/>
  <c r="E32" i="1"/>
  <c r="D32" i="1"/>
  <c r="E30" i="1"/>
  <c r="D30" i="1"/>
  <c r="G21" i="1"/>
  <c r="H21" i="1" s="1"/>
  <c r="I21" i="1" s="1"/>
  <c r="J21" i="1" s="1"/>
  <c r="K21" i="1" s="1"/>
  <c r="F15" i="1"/>
  <c r="F12" i="1"/>
  <c r="F45" i="1" s="1"/>
  <c r="F9" i="1"/>
  <c r="G26" i="1"/>
  <c r="H26" i="1" s="1"/>
  <c r="I26" i="1" s="1"/>
  <c r="J26" i="1" s="1"/>
  <c r="K26" i="1" s="1"/>
  <c r="G25" i="1"/>
  <c r="H25" i="1" s="1"/>
  <c r="I25" i="1" s="1"/>
  <c r="J25" i="1" s="1"/>
  <c r="K25" i="1" s="1"/>
  <c r="K15" i="1" s="1"/>
  <c r="K48" i="1" s="1"/>
  <c r="G24" i="1"/>
  <c r="H24" i="1" s="1"/>
  <c r="G23" i="1"/>
  <c r="H23" i="1" s="1"/>
  <c r="I23" i="1" s="1"/>
  <c r="J23" i="1" s="1"/>
  <c r="K23" i="1" s="1"/>
  <c r="K12" i="1" s="1"/>
  <c r="K45" i="1" s="1"/>
  <c r="G22" i="1"/>
  <c r="H22" i="1" s="1"/>
  <c r="I22" i="1" s="1"/>
  <c r="J22" i="1" s="1"/>
  <c r="K22" i="1" s="1"/>
  <c r="D22" i="1"/>
  <c r="E22" i="1"/>
  <c r="D24" i="1"/>
  <c r="E24" i="1"/>
  <c r="E25" i="1"/>
  <c r="D25" i="1"/>
  <c r="E23" i="1"/>
  <c r="D23" i="1"/>
  <c r="E21" i="1"/>
  <c r="E11" i="1"/>
  <c r="D11" i="1"/>
  <c r="D31" i="1" s="1"/>
  <c r="F35" i="1" l="1"/>
  <c r="F48" i="1"/>
  <c r="D13" i="1"/>
  <c r="D44" i="1"/>
  <c r="F29" i="1"/>
  <c r="F42" i="1"/>
  <c r="E13" i="1"/>
  <c r="E44" i="1"/>
  <c r="F32" i="1"/>
  <c r="E31" i="1"/>
  <c r="E33" i="1"/>
  <c r="G9" i="1"/>
  <c r="G42" i="1" s="1"/>
  <c r="H15" i="1"/>
  <c r="H48" i="1" s="1"/>
  <c r="G12" i="1"/>
  <c r="G45" i="1" s="1"/>
  <c r="J12" i="1"/>
  <c r="J45" i="1" s="1"/>
  <c r="F10" i="1"/>
  <c r="F43" i="1" s="1"/>
  <c r="I24" i="1"/>
  <c r="J24" i="1" s="1"/>
  <c r="K24" i="1" s="1"/>
  <c r="I15" i="1"/>
  <c r="I48" i="1" s="1"/>
  <c r="H12" i="1"/>
  <c r="H45" i="1" s="1"/>
  <c r="F14" i="1"/>
  <c r="J15" i="1"/>
  <c r="J48" i="1" s="1"/>
  <c r="I12" i="1"/>
  <c r="I45" i="1" s="1"/>
  <c r="G15" i="1"/>
  <c r="G48" i="1" s="1"/>
  <c r="G14" i="1" l="1"/>
  <c r="G47" i="1" s="1"/>
  <c r="G34" i="1"/>
  <c r="G10" i="1"/>
  <c r="G43" i="1" s="1"/>
  <c r="G35" i="1"/>
  <c r="F34" i="1"/>
  <c r="F47" i="1"/>
  <c r="E16" i="1"/>
  <c r="E46" i="1"/>
  <c r="D16" i="1"/>
  <c r="D46" i="1"/>
  <c r="D33" i="1"/>
  <c r="F11" i="1"/>
  <c r="F44" i="1" s="1"/>
  <c r="F30" i="1"/>
  <c r="H9" i="1"/>
  <c r="H42" i="1" s="1"/>
  <c r="G29" i="1"/>
  <c r="G11" i="1"/>
  <c r="G44" i="1" s="1"/>
  <c r="G30" i="1"/>
  <c r="G32" i="1"/>
  <c r="D18" i="1" l="1"/>
  <c r="D49" i="1"/>
  <c r="D36" i="1"/>
  <c r="E18" i="1"/>
  <c r="E49" i="1"/>
  <c r="E36" i="1"/>
  <c r="F13" i="1"/>
  <c r="F46" i="1" s="1"/>
  <c r="F31" i="1"/>
  <c r="H29" i="1"/>
  <c r="H10" i="1"/>
  <c r="H43" i="1" s="1"/>
  <c r="H14" i="1"/>
  <c r="I9" i="1"/>
  <c r="I42" i="1" s="1"/>
  <c r="H32" i="1"/>
  <c r="G13" i="1"/>
  <c r="G46" i="1" s="1"/>
  <c r="G31" i="1"/>
  <c r="H35" i="1"/>
  <c r="E6" i="1"/>
  <c r="F6" i="1" s="1"/>
  <c r="G6" i="1" s="1"/>
  <c r="H6" i="1" s="1"/>
  <c r="I6" i="1" s="1"/>
  <c r="J6" i="1" s="1"/>
  <c r="K6" i="1" s="1"/>
  <c r="D38" i="1" l="1"/>
  <c r="D51" i="1"/>
  <c r="E38" i="1"/>
  <c r="E51" i="1"/>
  <c r="H34" i="1"/>
  <c r="H47" i="1"/>
  <c r="H11" i="1"/>
  <c r="H44" i="1" s="1"/>
  <c r="H30" i="1"/>
  <c r="I29" i="1"/>
  <c r="I10" i="1"/>
  <c r="I43" i="1" s="1"/>
  <c r="J9" i="1"/>
  <c r="J42" i="1" s="1"/>
  <c r="I35" i="1"/>
  <c r="I32" i="1"/>
  <c r="I14" i="1"/>
  <c r="G33" i="1"/>
  <c r="G16" i="1"/>
  <c r="G49" i="1" s="1"/>
  <c r="F33" i="1"/>
  <c r="F16" i="1"/>
  <c r="F49" i="1" s="1"/>
  <c r="I34" i="1" l="1"/>
  <c r="I47" i="1"/>
  <c r="G17" i="1"/>
  <c r="G50" i="1" s="1"/>
  <c r="G36" i="1"/>
  <c r="F17" i="1"/>
  <c r="F50" i="1" s="1"/>
  <c r="F36" i="1"/>
  <c r="I11" i="1"/>
  <c r="I44" i="1" s="1"/>
  <c r="I30" i="1"/>
  <c r="J29" i="1"/>
  <c r="J35" i="1"/>
  <c r="J32" i="1"/>
  <c r="J10" i="1"/>
  <c r="J43" i="1" s="1"/>
  <c r="K9" i="1"/>
  <c r="K42" i="1" s="1"/>
  <c r="J14" i="1"/>
  <c r="H31" i="1"/>
  <c r="H13" i="1"/>
  <c r="H46" i="1" s="1"/>
  <c r="J34" i="1" l="1"/>
  <c r="J47" i="1"/>
  <c r="H16" i="1"/>
  <c r="H49" i="1" s="1"/>
  <c r="H33" i="1"/>
  <c r="K29" i="1"/>
  <c r="K35" i="1"/>
  <c r="K32" i="1"/>
  <c r="K14" i="1"/>
  <c r="K10" i="1"/>
  <c r="K43" i="1" s="1"/>
  <c r="F18" i="1"/>
  <c r="F37" i="1"/>
  <c r="J11" i="1"/>
  <c r="J44" i="1" s="1"/>
  <c r="J30" i="1"/>
  <c r="I31" i="1"/>
  <c r="I13" i="1"/>
  <c r="I46" i="1" s="1"/>
  <c r="G18" i="1"/>
  <c r="G37" i="1"/>
  <c r="G38" i="1" l="1"/>
  <c r="G51" i="1"/>
  <c r="K34" i="1"/>
  <c r="K47" i="1"/>
  <c r="F38" i="1"/>
  <c r="F51" i="1"/>
  <c r="J13" i="1"/>
  <c r="J46" i="1" s="1"/>
  <c r="J31" i="1"/>
  <c r="K11" i="1"/>
  <c r="K44" i="1" s="1"/>
  <c r="K30" i="1"/>
  <c r="I16" i="1"/>
  <c r="I49" i="1" s="1"/>
  <c r="I33" i="1"/>
  <c r="H36" i="1"/>
  <c r="H17" i="1"/>
  <c r="H50" i="1" s="1"/>
  <c r="K13" i="1" l="1"/>
  <c r="K46" i="1" s="1"/>
  <c r="K31" i="1"/>
  <c r="H18" i="1"/>
  <c r="H37" i="1"/>
  <c r="I36" i="1"/>
  <c r="I17" i="1"/>
  <c r="I50" i="1" s="1"/>
  <c r="J33" i="1"/>
  <c r="J16" i="1"/>
  <c r="J49" i="1" s="1"/>
  <c r="H38" i="1" l="1"/>
  <c r="H51" i="1"/>
  <c r="J36" i="1"/>
  <c r="J17" i="1"/>
  <c r="J50" i="1" s="1"/>
  <c r="I18" i="1"/>
  <c r="I37" i="1"/>
  <c r="K33" i="1"/>
  <c r="K16" i="1"/>
  <c r="K49" i="1" s="1"/>
  <c r="I38" i="1" l="1"/>
  <c r="I51" i="1"/>
  <c r="K17" i="1"/>
  <c r="K50" i="1" s="1"/>
  <c r="K36" i="1"/>
  <c r="J18" i="1"/>
  <c r="J37" i="1"/>
  <c r="J38" i="1" l="1"/>
  <c r="J51" i="1"/>
  <c r="K18" i="1"/>
  <c r="K37" i="1"/>
  <c r="K38" i="1" l="1"/>
  <c r="K51" i="1"/>
</calcChain>
</file>

<file path=xl/sharedStrings.xml><?xml version="1.0" encoding="utf-8"?>
<sst xmlns="http://schemas.openxmlformats.org/spreadsheetml/2006/main" count="50" uniqueCount="30">
  <si>
    <t xml:space="preserve">INR (CRORES) </t>
  </si>
  <si>
    <t>Revenue</t>
  </si>
  <si>
    <t>COGS</t>
  </si>
  <si>
    <t>Gross Profit</t>
  </si>
  <si>
    <t xml:space="preserve">Selling &amp; Admin Expense </t>
  </si>
  <si>
    <t>EBITDA</t>
  </si>
  <si>
    <t>Depreciation</t>
  </si>
  <si>
    <t xml:space="preserve">Interest </t>
  </si>
  <si>
    <t>EBT</t>
  </si>
  <si>
    <t xml:space="preserve">Taxes </t>
  </si>
  <si>
    <t xml:space="preserve">Net Income </t>
  </si>
  <si>
    <t>Interest</t>
  </si>
  <si>
    <t>Taxes</t>
  </si>
  <si>
    <t>Revenue Growth</t>
  </si>
  <si>
    <t>NA</t>
  </si>
  <si>
    <t>COGS % of Revenue</t>
  </si>
  <si>
    <t>Depreciation % Sales</t>
  </si>
  <si>
    <t>ADITYA BIRLA</t>
  </si>
  <si>
    <t>S&amp;G Expenses</t>
  </si>
  <si>
    <t>Welcome to Your Financial Modelling Template</t>
  </si>
  <si>
    <r>
      <t xml:space="preserve">Thank you for downloading this </t>
    </r>
    <r>
      <rPr>
        <b/>
        <sz val="11"/>
        <color theme="1"/>
        <rFont val="Calibri"/>
        <family val="2"/>
        <scheme val="minor"/>
      </rPr>
      <t>Financial Model by EdenStudyLab</t>
    </r>
    <r>
      <rPr>
        <sz val="11"/>
        <color theme="1"/>
        <rFont val="Calibri"/>
        <family val="2"/>
        <scheme val="minor"/>
      </rPr>
      <t>.</t>
    </r>
  </si>
  <si>
    <t>This Excel tool is designed to help entrepreneurs, students, and analysts understand business performance, forecast revenue, and calculate valuation — all in one place.</t>
  </si>
  <si>
    <t>1. Start with the “Inputs” sheet</t>
  </si>
  <si>
    <t>→ Enter your business data like revenue, cost, growth rate, and assumptions.</t>
  </si>
  <si>
    <t>2. Move to the “Financials” sheet</t>
  </si>
  <si>
    <t>→ All formulas update automatically. Review projected profit &amp; loss and cash flow.</t>
  </si>
  <si>
    <t>3. Check the “Dashboard”</t>
  </si>
  <si>
    <t>→ See visual insights, KPIs, and valuation metrics.</t>
  </si>
  <si>
    <r>
      <t>4. Avoid editing formula cells</t>
    </r>
    <r>
      <rPr>
        <sz val="11"/>
        <color theme="1"/>
        <rFont val="Calibri"/>
        <family val="2"/>
        <scheme val="minor"/>
      </rPr>
      <t xml:space="preserve"> (non-highlighted areas). Only update yellow or blue input cells.</t>
    </r>
  </si>
  <si>
    <t>How to Use This Model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</si>
</sst>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&quot;A&quot;"/>
    <numFmt numFmtId="165" formatCode="0&quot;E&quot;"/>
    <numFmt numFmtId="166" formatCode="#,##0.0;\(#.0##0\)"/>
  </numFmts>
  <fonts count="9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FF"/>
      <name val="Calibri"/>
      <family val="2"/>
      <scheme val="minor"/>
    </font>
    <font>
      <b/>
      <sz val="11"/>
      <color rgb="FF0000FF"/>
      <name val="Calibri"/>
      <family val="2"/>
      <scheme val="minor"/>
    </font>
    <font>
      <b/>
      <sz val="13.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double">
        <color auto="1"/>
      </bottom>
      <diagonal/>
    </border>
  </borders>
  <cellStyleXfs count="2">
    <xf numFmtId="0" fontId="0" fillId="0" borderId="0"/>
    <xf numFmtId="9" fontId="2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/>
    <xf numFmtId="164" fontId="1" fillId="2" borderId="0" xfId="0" applyNumberFormat="1" applyFont="1" applyFill="1"/>
    <xf numFmtId="165" fontId="1" fillId="2" borderId="0" xfId="0" applyNumberFormat="1" applyFont="1" applyFill="1"/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3" fillId="0" borderId="0" xfId="0" applyFont="1"/>
    <xf numFmtId="166" fontId="6" fillId="0" borderId="0" xfId="0" applyNumberFormat="1" applyFont="1"/>
    <xf numFmtId="10" fontId="6" fillId="0" borderId="0" xfId="0" applyNumberFormat="1" applyFont="1" applyAlignment="1">
      <alignment horizontal="right"/>
    </xf>
    <xf numFmtId="10" fontId="6" fillId="0" borderId="0" xfId="1" applyNumberFormat="1" applyFont="1" applyAlignment="1">
      <alignment horizontal="right"/>
    </xf>
    <xf numFmtId="166" fontId="6" fillId="0" borderId="0" xfId="0" applyNumberFormat="1" applyFont="1" applyAlignment="1">
      <alignment horizontal="right"/>
    </xf>
    <xf numFmtId="0" fontId="3" fillId="3" borderId="0" xfId="0" applyFont="1" applyFill="1"/>
    <xf numFmtId="0" fontId="0" fillId="3" borderId="0" xfId="0" applyFill="1" applyAlignment="1">
      <alignment wrapText="1"/>
    </xf>
    <xf numFmtId="0" fontId="0" fillId="3" borderId="0" xfId="0" applyFill="1"/>
    <xf numFmtId="166" fontId="7" fillId="0" borderId="0" xfId="0" applyNumberFormat="1" applyFont="1"/>
    <xf numFmtId="0" fontId="0" fillId="0" borderId="1" xfId="0" applyBorder="1"/>
    <xf numFmtId="0" fontId="3" fillId="0" borderId="2" xfId="0" applyFont="1" applyBorder="1"/>
    <xf numFmtId="10" fontId="6" fillId="0" borderId="0" xfId="0" applyNumberFormat="1" applyFont="1"/>
    <xf numFmtId="166" fontId="5" fillId="0" borderId="0" xfId="0" applyNumberFormat="1" applyFont="1"/>
    <xf numFmtId="166" fontId="4" fillId="0" borderId="0" xfId="0" applyNumberFormat="1" applyFont="1"/>
    <xf numFmtId="166" fontId="4" fillId="0" borderId="1" xfId="0" applyNumberFormat="1" applyFont="1" applyBorder="1"/>
    <xf numFmtId="166" fontId="5" fillId="0" borderId="2" xfId="0" applyNumberFormat="1" applyFont="1" applyBorder="1"/>
    <xf numFmtId="10" fontId="4" fillId="0" borderId="0" xfId="1" applyNumberFormat="1" applyFont="1" applyAlignment="1">
      <alignment horizontal="right"/>
    </xf>
    <xf numFmtId="10" fontId="4" fillId="0" borderId="0" xfId="0" applyNumberFormat="1" applyFont="1"/>
    <xf numFmtId="166" fontId="4" fillId="0" borderId="0" xfId="0" applyNumberFormat="1" applyFont="1" applyAlignment="1">
      <alignment horizontal="right"/>
    </xf>
    <xf numFmtId="10" fontId="4" fillId="0" borderId="0" xfId="1" applyNumberFormat="1" applyFont="1"/>
    <xf numFmtId="0" fontId="8" fillId="0" borderId="0" xfId="0" applyFont="1" applyAlignment="1">
      <alignment vertical="center"/>
    </xf>
    <xf numFmtId="0" fontId="0" fillId="0" borderId="0" xfId="0" applyAlignment="1">
      <alignment horizontal="left" vertical="center" indent="1"/>
    </xf>
    <xf numFmtId="0" fontId="3" fillId="0" borderId="0" xfId="0" applyFont="1" applyAlignment="1">
      <alignment horizontal="left" vertical="center" inden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:K52"/>
  <sheetViews>
    <sheetView showGridLines="0" tabSelected="1" zoomScale="110" zoomScaleNormal="110" workbookViewId="0">
      <pane xSplit="1" ySplit="6" topLeftCell="B34" activePane="bottomRight" state="frozen"/>
      <selection pane="topRight" activeCell="B1" sqref="B1"/>
      <selection pane="bottomLeft" activeCell="A9" sqref="A9"/>
      <selection pane="bottomRight" activeCell="B30" sqref="B30"/>
    </sheetView>
  </sheetViews>
  <sheetFormatPr defaultRowHeight="15" outlineLevelRow="1" x14ac:dyDescent="0.25"/>
  <cols>
    <col min="1" max="1" width="1.85546875" customWidth="1"/>
    <col min="2" max="2" width="25.5703125" bestFit="1" customWidth="1"/>
    <col min="3" max="3" width="12.7109375" customWidth="1"/>
    <col min="4" max="6" width="10.7109375" customWidth="1"/>
    <col min="7" max="11" width="11.140625" customWidth="1"/>
  </cols>
  <sheetData>
    <row r="5" spans="2:11" x14ac:dyDescent="0.25">
      <c r="B5" s="6" t="s">
        <v>17</v>
      </c>
    </row>
    <row r="6" spans="2:11" x14ac:dyDescent="0.25">
      <c r="B6" s="1" t="s">
        <v>0</v>
      </c>
      <c r="C6" s="1"/>
      <c r="D6" s="2">
        <v>2020</v>
      </c>
      <c r="E6" s="2">
        <f>D6+1</f>
        <v>2021</v>
      </c>
      <c r="F6" s="3">
        <f t="shared" ref="F6:K6" si="0">E6+1</f>
        <v>2022</v>
      </c>
      <c r="G6" s="3">
        <f t="shared" si="0"/>
        <v>2023</v>
      </c>
      <c r="H6" s="3">
        <f t="shared" si="0"/>
        <v>2024</v>
      </c>
      <c r="I6" s="3">
        <f t="shared" si="0"/>
        <v>2025</v>
      </c>
      <c r="J6" s="3">
        <f t="shared" si="0"/>
        <v>2026</v>
      </c>
      <c r="K6" s="3">
        <f t="shared" si="0"/>
        <v>2027</v>
      </c>
    </row>
    <row r="8" spans="2:11" s="4" customFormat="1" x14ac:dyDescent="0.25">
      <c r="B8" s="11" t="str">
        <f>"Income Statement"&amp;" - "&amp;B5</f>
        <v>Income Statement - ADITYA BIRLA</v>
      </c>
      <c r="C8" s="12"/>
      <c r="D8" s="12"/>
      <c r="E8" s="12"/>
      <c r="F8" s="12"/>
      <c r="G8" s="12"/>
      <c r="H8" s="12"/>
      <c r="I8" s="12"/>
      <c r="J8" s="12"/>
      <c r="K8" s="12"/>
    </row>
    <row r="9" spans="2:11" outlineLevel="1" x14ac:dyDescent="0.25">
      <c r="B9" s="6" t="s">
        <v>1</v>
      </c>
      <c r="C9" s="6"/>
      <c r="D9" s="14">
        <v>20000</v>
      </c>
      <c r="E9" s="14">
        <v>22500</v>
      </c>
      <c r="F9" s="18">
        <f>E9*(1+F21)</f>
        <v>24750.000000000004</v>
      </c>
      <c r="G9" s="18">
        <f t="shared" ref="G9:K9" si="1">F9*(1+G21)</f>
        <v>27225.000000000007</v>
      </c>
      <c r="H9" s="18">
        <f t="shared" si="1"/>
        <v>29947.500000000011</v>
      </c>
      <c r="I9" s="18">
        <f t="shared" si="1"/>
        <v>32942.250000000015</v>
      </c>
      <c r="J9" s="18">
        <f t="shared" si="1"/>
        <v>36236.47500000002</v>
      </c>
      <c r="K9" s="18">
        <f t="shared" si="1"/>
        <v>39860.122500000027</v>
      </c>
    </row>
    <row r="10" spans="2:11" outlineLevel="1" x14ac:dyDescent="0.25">
      <c r="B10" t="s">
        <v>2</v>
      </c>
      <c r="D10" s="7">
        <v>8000</v>
      </c>
      <c r="E10" s="7">
        <v>9000</v>
      </c>
      <c r="F10" s="19">
        <f>F9*F22</f>
        <v>9900.0000000000018</v>
      </c>
      <c r="G10" s="19">
        <f t="shared" ref="G10:K10" si="2">G9*G22</f>
        <v>10890.000000000004</v>
      </c>
      <c r="H10" s="19">
        <f t="shared" si="2"/>
        <v>11979.000000000005</v>
      </c>
      <c r="I10" s="19">
        <f t="shared" si="2"/>
        <v>13176.900000000007</v>
      </c>
      <c r="J10" s="19">
        <f t="shared" si="2"/>
        <v>14494.590000000009</v>
      </c>
      <c r="K10" s="19">
        <f t="shared" si="2"/>
        <v>15944.049000000012</v>
      </c>
    </row>
    <row r="11" spans="2:11" outlineLevel="1" x14ac:dyDescent="0.25">
      <c r="B11" s="15" t="s">
        <v>3</v>
      </c>
      <c r="C11" s="15"/>
      <c r="D11" s="20">
        <f>D9-D10</f>
        <v>12000</v>
      </c>
      <c r="E11" s="20">
        <f>E9-E10</f>
        <v>13500</v>
      </c>
      <c r="F11" s="20">
        <f t="shared" ref="F11:K11" si="3">F9-F10</f>
        <v>14850.000000000002</v>
      </c>
      <c r="G11" s="20">
        <f t="shared" si="3"/>
        <v>16335.000000000004</v>
      </c>
      <c r="H11" s="20">
        <f t="shared" si="3"/>
        <v>17968.500000000007</v>
      </c>
      <c r="I11" s="20">
        <f t="shared" si="3"/>
        <v>19765.350000000006</v>
      </c>
      <c r="J11" s="20">
        <f t="shared" si="3"/>
        <v>21741.885000000009</v>
      </c>
      <c r="K11" s="20">
        <f t="shared" si="3"/>
        <v>23916.073500000013</v>
      </c>
    </row>
    <row r="12" spans="2:11" outlineLevel="1" x14ac:dyDescent="0.25">
      <c r="B12" t="s">
        <v>4</v>
      </c>
      <c r="D12" s="7">
        <v>2000</v>
      </c>
      <c r="E12" s="7">
        <v>2250</v>
      </c>
      <c r="F12" s="19">
        <f>F23</f>
        <v>2500</v>
      </c>
      <c r="G12" s="19">
        <f t="shared" ref="G12:K12" si="4">G23</f>
        <v>2500</v>
      </c>
      <c r="H12" s="19">
        <f t="shared" si="4"/>
        <v>2500</v>
      </c>
      <c r="I12" s="19">
        <f t="shared" si="4"/>
        <v>2500</v>
      </c>
      <c r="J12" s="19">
        <f t="shared" si="4"/>
        <v>2500</v>
      </c>
      <c r="K12" s="19">
        <f t="shared" si="4"/>
        <v>2500</v>
      </c>
    </row>
    <row r="13" spans="2:11" outlineLevel="1" x14ac:dyDescent="0.25">
      <c r="B13" s="15" t="s">
        <v>5</v>
      </c>
      <c r="C13" s="15"/>
      <c r="D13" s="20">
        <f>D11-D12</f>
        <v>10000</v>
      </c>
      <c r="E13" s="20">
        <f>E11-E12</f>
        <v>11250</v>
      </c>
      <c r="F13" s="20">
        <f t="shared" ref="F13:K13" si="5">F11-F12</f>
        <v>12350.000000000002</v>
      </c>
      <c r="G13" s="20">
        <f t="shared" si="5"/>
        <v>13835.000000000004</v>
      </c>
      <c r="H13" s="20">
        <f t="shared" si="5"/>
        <v>15468.500000000007</v>
      </c>
      <c r="I13" s="20">
        <f t="shared" si="5"/>
        <v>17265.350000000006</v>
      </c>
      <c r="J13" s="20">
        <f t="shared" si="5"/>
        <v>19241.885000000009</v>
      </c>
      <c r="K13" s="20">
        <f t="shared" si="5"/>
        <v>21416.073500000013</v>
      </c>
    </row>
    <row r="14" spans="2:11" outlineLevel="1" x14ac:dyDescent="0.25">
      <c r="B14" t="s">
        <v>6</v>
      </c>
      <c r="D14" s="7">
        <v>800</v>
      </c>
      <c r="E14" s="7">
        <v>900</v>
      </c>
      <c r="F14" s="19">
        <f>F9*F24</f>
        <v>1237.5000000000002</v>
      </c>
      <c r="G14" s="19">
        <f t="shared" ref="G14:K14" si="6">G9*G24</f>
        <v>1361.2500000000005</v>
      </c>
      <c r="H14" s="19">
        <f t="shared" si="6"/>
        <v>1497.3750000000007</v>
      </c>
      <c r="I14" s="19">
        <f t="shared" si="6"/>
        <v>1647.1125000000009</v>
      </c>
      <c r="J14" s="19">
        <f t="shared" si="6"/>
        <v>1811.8237500000012</v>
      </c>
      <c r="K14" s="19">
        <f t="shared" si="6"/>
        <v>1993.0061250000015</v>
      </c>
    </row>
    <row r="15" spans="2:11" outlineLevel="1" x14ac:dyDescent="0.25">
      <c r="B15" t="s">
        <v>7</v>
      </c>
      <c r="D15" s="7">
        <v>200</v>
      </c>
      <c r="E15" s="7">
        <v>225</v>
      </c>
      <c r="F15" s="19">
        <f>F25</f>
        <v>250</v>
      </c>
      <c r="G15" s="19">
        <f t="shared" ref="G15:K15" si="7">G25</f>
        <v>250</v>
      </c>
      <c r="H15" s="19">
        <f t="shared" si="7"/>
        <v>250</v>
      </c>
      <c r="I15" s="19">
        <f t="shared" si="7"/>
        <v>250</v>
      </c>
      <c r="J15" s="19">
        <f t="shared" si="7"/>
        <v>250</v>
      </c>
      <c r="K15" s="19">
        <f t="shared" si="7"/>
        <v>250</v>
      </c>
    </row>
    <row r="16" spans="2:11" outlineLevel="1" x14ac:dyDescent="0.25">
      <c r="B16" s="15" t="s">
        <v>8</v>
      </c>
      <c r="C16" s="15"/>
      <c r="D16" s="20">
        <f>D13-SUM(D14:D15)</f>
        <v>9000</v>
      </c>
      <c r="E16" s="20">
        <f>E13-SUM(E14:E15)</f>
        <v>10125</v>
      </c>
      <c r="F16" s="20">
        <f t="shared" ref="F16:K16" si="8">F13-SUM(F14:F15)</f>
        <v>10862.500000000002</v>
      </c>
      <c r="G16" s="20">
        <f t="shared" si="8"/>
        <v>12223.750000000004</v>
      </c>
      <c r="H16" s="20">
        <f t="shared" si="8"/>
        <v>13721.125000000007</v>
      </c>
      <c r="I16" s="20">
        <f t="shared" si="8"/>
        <v>15368.237500000005</v>
      </c>
      <c r="J16" s="20">
        <f t="shared" si="8"/>
        <v>17180.061250000006</v>
      </c>
      <c r="K16" s="20">
        <f t="shared" si="8"/>
        <v>19173.067375000013</v>
      </c>
    </row>
    <row r="17" spans="2:11" outlineLevel="1" x14ac:dyDescent="0.25">
      <c r="B17" t="s">
        <v>9</v>
      </c>
      <c r="D17" s="7">
        <v>2700</v>
      </c>
      <c r="E17" s="7">
        <v>3037.5</v>
      </c>
      <c r="F17" s="19">
        <f>F16*F26</f>
        <v>3258.7500000000005</v>
      </c>
      <c r="G17" s="19">
        <f t="shared" ref="G17:K17" si="9">G16*G26</f>
        <v>3667.1250000000009</v>
      </c>
      <c r="H17" s="19">
        <f t="shared" si="9"/>
        <v>4116.3375000000024</v>
      </c>
      <c r="I17" s="19">
        <f t="shared" si="9"/>
        <v>4610.4712500000014</v>
      </c>
      <c r="J17" s="19">
        <f t="shared" si="9"/>
        <v>5154.0183750000015</v>
      </c>
      <c r="K17" s="19">
        <f t="shared" si="9"/>
        <v>5751.9202125000038</v>
      </c>
    </row>
    <row r="18" spans="2:11" ht="15.75" outlineLevel="1" thickBot="1" x14ac:dyDescent="0.3">
      <c r="B18" s="16" t="s">
        <v>10</v>
      </c>
      <c r="C18" s="16"/>
      <c r="D18" s="21">
        <f>D16-D17</f>
        <v>6300</v>
      </c>
      <c r="E18" s="21">
        <f>E16-E17</f>
        <v>7087.5</v>
      </c>
      <c r="F18" s="21">
        <f t="shared" ref="F18:K18" si="10">F16-F17</f>
        <v>7603.7500000000018</v>
      </c>
      <c r="G18" s="21">
        <f t="shared" si="10"/>
        <v>8556.6250000000036</v>
      </c>
      <c r="H18" s="21">
        <f t="shared" si="10"/>
        <v>9604.7875000000058</v>
      </c>
      <c r="I18" s="21">
        <f t="shared" si="10"/>
        <v>10757.766250000004</v>
      </c>
      <c r="J18" s="21">
        <f t="shared" si="10"/>
        <v>12026.042875000005</v>
      </c>
      <c r="K18" s="21">
        <f t="shared" si="10"/>
        <v>13421.147162500009</v>
      </c>
    </row>
    <row r="19" spans="2:11" ht="15.75" thickTop="1" x14ac:dyDescent="0.25"/>
    <row r="20" spans="2:11" x14ac:dyDescent="0.25">
      <c r="B20" s="11" t="str">
        <f>"Assumptions Drivers"&amp;" - "&amp;B5</f>
        <v>Assumptions Drivers - ADITYA BIRLA</v>
      </c>
      <c r="C20" s="13"/>
      <c r="D20" s="13"/>
      <c r="E20" s="13"/>
      <c r="F20" s="13"/>
      <c r="G20" s="13"/>
      <c r="H20" s="13"/>
      <c r="I20" s="13"/>
      <c r="J20" s="13"/>
      <c r="K20" s="13"/>
    </row>
    <row r="21" spans="2:11" outlineLevel="1" x14ac:dyDescent="0.25">
      <c r="B21" t="s">
        <v>13</v>
      </c>
      <c r="D21" s="5" t="s">
        <v>14</v>
      </c>
      <c r="E21" s="22">
        <f>E9/D9-1</f>
        <v>0.125</v>
      </c>
      <c r="F21" s="9">
        <v>0.1</v>
      </c>
      <c r="G21" s="23">
        <f>F21</f>
        <v>0.1</v>
      </c>
      <c r="H21" s="23">
        <f t="shared" ref="H21:K21" si="11">G21</f>
        <v>0.1</v>
      </c>
      <c r="I21" s="23">
        <f t="shared" si="11"/>
        <v>0.1</v>
      </c>
      <c r="J21" s="23">
        <f t="shared" si="11"/>
        <v>0.1</v>
      </c>
      <c r="K21" s="23">
        <f t="shared" si="11"/>
        <v>0.1</v>
      </c>
    </row>
    <row r="22" spans="2:11" outlineLevel="1" x14ac:dyDescent="0.25">
      <c r="B22" t="s">
        <v>15</v>
      </c>
      <c r="D22" s="22">
        <f>D10/D9</f>
        <v>0.4</v>
      </c>
      <c r="E22" s="22">
        <f>E10/E9</f>
        <v>0.4</v>
      </c>
      <c r="F22" s="9">
        <v>0.4</v>
      </c>
      <c r="G22" s="23">
        <f t="shared" ref="G22:K22" si="12">F22</f>
        <v>0.4</v>
      </c>
      <c r="H22" s="23">
        <f t="shared" si="12"/>
        <v>0.4</v>
      </c>
      <c r="I22" s="23">
        <f t="shared" si="12"/>
        <v>0.4</v>
      </c>
      <c r="J22" s="23">
        <f t="shared" si="12"/>
        <v>0.4</v>
      </c>
      <c r="K22" s="23">
        <f t="shared" si="12"/>
        <v>0.4</v>
      </c>
    </row>
    <row r="23" spans="2:11" outlineLevel="1" x14ac:dyDescent="0.25">
      <c r="B23" t="s">
        <v>18</v>
      </c>
      <c r="D23" s="24">
        <f>D12</f>
        <v>2000</v>
      </c>
      <c r="E23" s="24">
        <f>E12</f>
        <v>2250</v>
      </c>
      <c r="F23" s="10">
        <v>2500</v>
      </c>
      <c r="G23" s="24">
        <f t="shared" ref="G23:K23" si="13">F23</f>
        <v>2500</v>
      </c>
      <c r="H23" s="24">
        <f t="shared" si="13"/>
        <v>2500</v>
      </c>
      <c r="I23" s="24">
        <f t="shared" si="13"/>
        <v>2500</v>
      </c>
      <c r="J23" s="24">
        <f t="shared" si="13"/>
        <v>2500</v>
      </c>
      <c r="K23" s="24">
        <f t="shared" si="13"/>
        <v>2500</v>
      </c>
    </row>
    <row r="24" spans="2:11" outlineLevel="1" x14ac:dyDescent="0.25">
      <c r="B24" t="s">
        <v>16</v>
      </c>
      <c r="D24" s="22">
        <f>D14/D9</f>
        <v>0.04</v>
      </c>
      <c r="E24" s="22">
        <f>E14/E9</f>
        <v>0.04</v>
      </c>
      <c r="F24" s="8">
        <v>0.05</v>
      </c>
      <c r="G24" s="23">
        <f t="shared" ref="G24:K24" si="14">F24</f>
        <v>0.05</v>
      </c>
      <c r="H24" s="23">
        <f t="shared" si="14"/>
        <v>0.05</v>
      </c>
      <c r="I24" s="23">
        <f t="shared" si="14"/>
        <v>0.05</v>
      </c>
      <c r="J24" s="23">
        <f t="shared" si="14"/>
        <v>0.05</v>
      </c>
      <c r="K24" s="23">
        <f t="shared" si="14"/>
        <v>0.05</v>
      </c>
    </row>
    <row r="25" spans="2:11" outlineLevel="1" x14ac:dyDescent="0.25">
      <c r="B25" t="s">
        <v>11</v>
      </c>
      <c r="D25" s="24">
        <f>D15</f>
        <v>200</v>
      </c>
      <c r="E25" s="24">
        <f>E15</f>
        <v>225</v>
      </c>
      <c r="F25" s="10">
        <v>250</v>
      </c>
      <c r="G25" s="24">
        <f t="shared" ref="G25:K25" si="15">F25</f>
        <v>250</v>
      </c>
      <c r="H25" s="24">
        <f t="shared" si="15"/>
        <v>250</v>
      </c>
      <c r="I25" s="24">
        <f t="shared" si="15"/>
        <v>250</v>
      </c>
      <c r="J25" s="24">
        <f t="shared" si="15"/>
        <v>250</v>
      </c>
      <c r="K25" s="24">
        <f t="shared" si="15"/>
        <v>250</v>
      </c>
    </row>
    <row r="26" spans="2:11" outlineLevel="1" x14ac:dyDescent="0.25">
      <c r="B26" t="s">
        <v>12</v>
      </c>
      <c r="D26" s="8">
        <v>0.3</v>
      </c>
      <c r="E26" s="8">
        <v>0.3</v>
      </c>
      <c r="F26" s="8">
        <v>0.3</v>
      </c>
      <c r="G26" s="23">
        <f t="shared" ref="G26:K26" si="16">F26</f>
        <v>0.3</v>
      </c>
      <c r="H26" s="23">
        <f t="shared" si="16"/>
        <v>0.3</v>
      </c>
      <c r="I26" s="23">
        <f t="shared" si="16"/>
        <v>0.3</v>
      </c>
      <c r="J26" s="23">
        <f t="shared" si="16"/>
        <v>0.3</v>
      </c>
      <c r="K26" s="23">
        <f t="shared" si="16"/>
        <v>0.3</v>
      </c>
    </row>
    <row r="28" spans="2:11" x14ac:dyDescent="0.25">
      <c r="B28" s="11" t="str">
        <f>"Common Size Statement"&amp;" - "&amp;B5</f>
        <v>Common Size Statement - ADITYA BIRLA</v>
      </c>
      <c r="C28" s="13"/>
      <c r="D28" s="13"/>
      <c r="E28" s="13"/>
      <c r="F28" s="13"/>
      <c r="G28" s="13"/>
      <c r="H28" s="13"/>
      <c r="I28" s="13"/>
      <c r="J28" s="13"/>
      <c r="K28" s="13"/>
    </row>
    <row r="29" spans="2:11" outlineLevel="1" x14ac:dyDescent="0.25">
      <c r="B29" t="s">
        <v>1</v>
      </c>
      <c r="D29" s="25">
        <f>D9/D$9</f>
        <v>1</v>
      </c>
      <c r="E29" s="25">
        <f t="shared" ref="E29:K29" si="17">E9/E$9</f>
        <v>1</v>
      </c>
      <c r="F29" s="25">
        <f t="shared" si="17"/>
        <v>1</v>
      </c>
      <c r="G29" s="25">
        <f t="shared" si="17"/>
        <v>1</v>
      </c>
      <c r="H29" s="25">
        <f t="shared" si="17"/>
        <v>1</v>
      </c>
      <c r="I29" s="25">
        <f t="shared" si="17"/>
        <v>1</v>
      </c>
      <c r="J29" s="25">
        <f t="shared" si="17"/>
        <v>1</v>
      </c>
      <c r="K29" s="25">
        <f t="shared" si="17"/>
        <v>1</v>
      </c>
    </row>
    <row r="30" spans="2:11" outlineLevel="1" x14ac:dyDescent="0.25">
      <c r="B30" t="s">
        <v>2</v>
      </c>
      <c r="D30" s="25">
        <f>D10/D$9</f>
        <v>0.4</v>
      </c>
      <c r="E30" s="25">
        <f t="shared" ref="E30:K30" si="18">E10/E$9</f>
        <v>0.4</v>
      </c>
      <c r="F30" s="25">
        <f t="shared" si="18"/>
        <v>0.4</v>
      </c>
      <c r="G30" s="25">
        <f t="shared" si="18"/>
        <v>0.4</v>
      </c>
      <c r="H30" s="25">
        <f t="shared" si="18"/>
        <v>0.4</v>
      </c>
      <c r="I30" s="25">
        <f t="shared" si="18"/>
        <v>0.4</v>
      </c>
      <c r="J30" s="25">
        <f t="shared" si="18"/>
        <v>0.4</v>
      </c>
      <c r="K30" s="25">
        <f t="shared" si="18"/>
        <v>0.4</v>
      </c>
    </row>
    <row r="31" spans="2:11" outlineLevel="1" x14ac:dyDescent="0.25">
      <c r="B31" t="s">
        <v>3</v>
      </c>
      <c r="D31" s="25">
        <f t="shared" ref="D31:K31" si="19">D11/D$9</f>
        <v>0.6</v>
      </c>
      <c r="E31" s="25">
        <f t="shared" si="19"/>
        <v>0.6</v>
      </c>
      <c r="F31" s="25">
        <f t="shared" si="19"/>
        <v>0.6</v>
      </c>
      <c r="G31" s="25">
        <f t="shared" si="19"/>
        <v>0.6</v>
      </c>
      <c r="H31" s="25">
        <f t="shared" si="19"/>
        <v>0.6</v>
      </c>
      <c r="I31" s="25">
        <f t="shared" si="19"/>
        <v>0.59999999999999987</v>
      </c>
      <c r="J31" s="25">
        <f t="shared" si="19"/>
        <v>0.59999999999999987</v>
      </c>
      <c r="K31" s="25">
        <f t="shared" si="19"/>
        <v>0.6</v>
      </c>
    </row>
    <row r="32" spans="2:11" outlineLevel="1" x14ac:dyDescent="0.25">
      <c r="B32" t="s">
        <v>4</v>
      </c>
      <c r="D32" s="25">
        <f t="shared" ref="D32:K32" si="20">D12/D$9</f>
        <v>0.1</v>
      </c>
      <c r="E32" s="25">
        <f t="shared" si="20"/>
        <v>0.1</v>
      </c>
      <c r="F32" s="25">
        <f t="shared" si="20"/>
        <v>0.10101010101010099</v>
      </c>
      <c r="G32" s="25">
        <f t="shared" si="20"/>
        <v>9.1827364554637261E-2</v>
      </c>
      <c r="H32" s="25">
        <f t="shared" si="20"/>
        <v>8.3479422322397495E-2</v>
      </c>
      <c r="I32" s="25">
        <f t="shared" si="20"/>
        <v>7.5890383929452271E-2</v>
      </c>
      <c r="J32" s="25">
        <f t="shared" si="20"/>
        <v>6.8991258117683876E-2</v>
      </c>
      <c r="K32" s="25">
        <f t="shared" si="20"/>
        <v>6.2719325561530787E-2</v>
      </c>
    </row>
    <row r="33" spans="2:11" outlineLevel="1" x14ac:dyDescent="0.25">
      <c r="B33" t="s">
        <v>5</v>
      </c>
      <c r="D33" s="25">
        <f t="shared" ref="D33:K33" si="21">D13/D$9</f>
        <v>0.5</v>
      </c>
      <c r="E33" s="25">
        <f t="shared" si="21"/>
        <v>0.5</v>
      </c>
      <c r="F33" s="25">
        <f t="shared" si="21"/>
        <v>0.49898989898989898</v>
      </c>
      <c r="G33" s="25">
        <f t="shared" si="21"/>
        <v>0.50817263544536273</v>
      </c>
      <c r="H33" s="25">
        <f t="shared" si="21"/>
        <v>0.51652057767760251</v>
      </c>
      <c r="I33" s="25">
        <f t="shared" si="21"/>
        <v>0.52410961607054762</v>
      </c>
      <c r="J33" s="25">
        <f>J13/J$9</f>
        <v>0.53100874188231606</v>
      </c>
      <c r="K33" s="25">
        <f t="shared" si="21"/>
        <v>0.53728067443846916</v>
      </c>
    </row>
    <row r="34" spans="2:11" outlineLevel="1" x14ac:dyDescent="0.25">
      <c r="B34" t="s">
        <v>6</v>
      </c>
      <c r="D34" s="25">
        <f t="shared" ref="D34:K34" si="22">D14/D$9</f>
        <v>0.04</v>
      </c>
      <c r="E34" s="25">
        <f t="shared" si="22"/>
        <v>0.04</v>
      </c>
      <c r="F34" s="25">
        <f t="shared" si="22"/>
        <v>0.05</v>
      </c>
      <c r="G34" s="25">
        <f t="shared" si="22"/>
        <v>0.05</v>
      </c>
      <c r="H34" s="25">
        <f t="shared" si="22"/>
        <v>0.05</v>
      </c>
      <c r="I34" s="25">
        <f t="shared" si="22"/>
        <v>0.05</v>
      </c>
      <c r="J34" s="25">
        <f t="shared" si="22"/>
        <v>0.05</v>
      </c>
      <c r="K34" s="25">
        <f t="shared" si="22"/>
        <v>0.05</v>
      </c>
    </row>
    <row r="35" spans="2:11" outlineLevel="1" x14ac:dyDescent="0.25">
      <c r="B35" t="s">
        <v>7</v>
      </c>
      <c r="D35" s="25">
        <f t="shared" ref="D35:K35" si="23">D15/D$9</f>
        <v>0.01</v>
      </c>
      <c r="E35" s="25">
        <f t="shared" si="23"/>
        <v>0.01</v>
      </c>
      <c r="F35" s="25">
        <f t="shared" si="23"/>
        <v>1.01010101010101E-2</v>
      </c>
      <c r="G35" s="25">
        <f t="shared" si="23"/>
        <v>9.1827364554637261E-3</v>
      </c>
      <c r="H35" s="25">
        <f t="shared" si="23"/>
        <v>8.3479422322397506E-3</v>
      </c>
      <c r="I35" s="25">
        <f t="shared" si="23"/>
        <v>7.5890383929452269E-3</v>
      </c>
      <c r="J35" s="25">
        <f t="shared" si="23"/>
        <v>6.8991258117683868E-3</v>
      </c>
      <c r="K35" s="25">
        <f t="shared" si="23"/>
        <v>6.2719325561530785E-3</v>
      </c>
    </row>
    <row r="36" spans="2:11" outlineLevel="1" x14ac:dyDescent="0.25">
      <c r="B36" t="s">
        <v>8</v>
      </c>
      <c r="D36" s="25">
        <f t="shared" ref="D36:K36" si="24">D16/D$9</f>
        <v>0.45</v>
      </c>
      <c r="E36" s="25">
        <f t="shared" si="24"/>
        <v>0.45</v>
      </c>
      <c r="F36" s="25">
        <f t="shared" si="24"/>
        <v>0.43888888888888888</v>
      </c>
      <c r="G36" s="25">
        <f t="shared" si="24"/>
        <v>0.44898989898989899</v>
      </c>
      <c r="H36" s="25">
        <f t="shared" si="24"/>
        <v>0.4581726354453628</v>
      </c>
      <c r="I36" s="25">
        <f t="shared" si="24"/>
        <v>0.46652057767760241</v>
      </c>
      <c r="J36" s="25">
        <f t="shared" si="24"/>
        <v>0.47410961607054758</v>
      </c>
      <c r="K36" s="25">
        <f t="shared" si="24"/>
        <v>0.48100874188231613</v>
      </c>
    </row>
    <row r="37" spans="2:11" outlineLevel="1" x14ac:dyDescent="0.25">
      <c r="B37" t="s">
        <v>9</v>
      </c>
      <c r="D37" s="25">
        <f t="shared" ref="D37:K37" si="25">D17/D$9</f>
        <v>0.13500000000000001</v>
      </c>
      <c r="E37" s="25">
        <f t="shared" si="25"/>
        <v>0.13500000000000001</v>
      </c>
      <c r="F37" s="25">
        <f t="shared" si="25"/>
        <v>0.13166666666666665</v>
      </c>
      <c r="G37" s="25">
        <f t="shared" si="25"/>
        <v>0.1346969696969697</v>
      </c>
      <c r="H37" s="25">
        <f t="shared" si="25"/>
        <v>0.13745179063360885</v>
      </c>
      <c r="I37" s="25">
        <f t="shared" si="25"/>
        <v>0.13995617330328072</v>
      </c>
      <c r="J37" s="25">
        <f t="shared" si="25"/>
        <v>0.14223288482116428</v>
      </c>
      <c r="K37" s="25">
        <f t="shared" si="25"/>
        <v>0.14430262256469484</v>
      </c>
    </row>
    <row r="38" spans="2:11" outlineLevel="1" x14ac:dyDescent="0.25">
      <c r="B38" t="s">
        <v>10</v>
      </c>
      <c r="D38" s="25">
        <f t="shared" ref="D38:K38" si="26">D18/D$9</f>
        <v>0.315</v>
      </c>
      <c r="E38" s="25">
        <f t="shared" si="26"/>
        <v>0.315</v>
      </c>
      <c r="F38" s="25">
        <f t="shared" si="26"/>
        <v>0.30722222222222223</v>
      </c>
      <c r="G38" s="25">
        <f t="shared" si="26"/>
        <v>0.31429292929292935</v>
      </c>
      <c r="H38" s="25">
        <f t="shared" si="26"/>
        <v>0.320720844811754</v>
      </c>
      <c r="I38" s="25">
        <f t="shared" si="26"/>
        <v>0.32656440437432172</v>
      </c>
      <c r="J38" s="25">
        <f t="shared" si="26"/>
        <v>0.33187673124938333</v>
      </c>
      <c r="K38" s="25">
        <f t="shared" si="26"/>
        <v>0.33670611931762123</v>
      </c>
    </row>
    <row r="40" spans="2:11" x14ac:dyDescent="0.25">
      <c r="B40" s="11" t="str">
        <f>"Change Analysis Statement"&amp;" - "&amp;B5</f>
        <v>Change Analysis Statement - ADITYA BIRLA</v>
      </c>
      <c r="C40" s="13"/>
      <c r="D40" s="13"/>
      <c r="E40" s="13"/>
      <c r="F40" s="13"/>
      <c r="G40" s="13"/>
      <c r="H40" s="13"/>
      <c r="I40" s="13"/>
      <c r="J40" s="13"/>
      <c r="K40" s="13"/>
    </row>
    <row r="41" spans="2:11" outlineLevel="1" x14ac:dyDescent="0.25">
      <c r="C41" s="17">
        <v>0.1</v>
      </c>
    </row>
    <row r="42" spans="2:11" outlineLevel="1" x14ac:dyDescent="0.25">
      <c r="B42" s="6" t="s">
        <v>1</v>
      </c>
      <c r="C42" s="6"/>
      <c r="D42" s="18">
        <f>D9*(1+$C$41)</f>
        <v>22000</v>
      </c>
      <c r="E42" s="18">
        <f t="shared" ref="E42:K42" si="27">E9*(1+$C$41)</f>
        <v>24750.000000000004</v>
      </c>
      <c r="F42" s="18">
        <f t="shared" si="27"/>
        <v>27225.000000000007</v>
      </c>
      <c r="G42" s="18">
        <f t="shared" si="27"/>
        <v>29947.500000000011</v>
      </c>
      <c r="H42" s="18">
        <f t="shared" si="27"/>
        <v>32942.250000000015</v>
      </c>
      <c r="I42" s="18">
        <f t="shared" si="27"/>
        <v>36236.47500000002</v>
      </c>
      <c r="J42" s="18">
        <f t="shared" si="27"/>
        <v>39860.122500000027</v>
      </c>
      <c r="K42" s="18">
        <f t="shared" si="27"/>
        <v>43846.134750000034</v>
      </c>
    </row>
    <row r="43" spans="2:11" outlineLevel="1" x14ac:dyDescent="0.25">
      <c r="B43" t="s">
        <v>2</v>
      </c>
      <c r="D43" s="19">
        <f t="shared" ref="D43:K43" si="28">D10*(1+$C$41)</f>
        <v>8800</v>
      </c>
      <c r="E43" s="19">
        <f t="shared" si="28"/>
        <v>9900</v>
      </c>
      <c r="F43" s="19">
        <f t="shared" si="28"/>
        <v>10890.000000000004</v>
      </c>
      <c r="G43" s="19">
        <f t="shared" si="28"/>
        <v>11979.000000000005</v>
      </c>
      <c r="H43" s="19">
        <f t="shared" si="28"/>
        <v>13176.900000000007</v>
      </c>
      <c r="I43" s="19">
        <f t="shared" si="28"/>
        <v>14494.590000000009</v>
      </c>
      <c r="J43" s="19">
        <f t="shared" si="28"/>
        <v>15944.049000000012</v>
      </c>
      <c r="K43" s="19">
        <f t="shared" si="28"/>
        <v>17538.453900000015</v>
      </c>
    </row>
    <row r="44" spans="2:11" outlineLevel="1" x14ac:dyDescent="0.25">
      <c r="B44" s="15" t="s">
        <v>3</v>
      </c>
      <c r="C44" s="15"/>
      <c r="D44" s="20">
        <f t="shared" ref="D44:K44" si="29">D11*(1+$C$41)</f>
        <v>13200.000000000002</v>
      </c>
      <c r="E44" s="20">
        <f t="shared" si="29"/>
        <v>14850.000000000002</v>
      </c>
      <c r="F44" s="20">
        <f t="shared" si="29"/>
        <v>16335.000000000004</v>
      </c>
      <c r="G44" s="20">
        <f t="shared" si="29"/>
        <v>17968.500000000004</v>
      </c>
      <c r="H44" s="20">
        <f t="shared" si="29"/>
        <v>19765.350000000009</v>
      </c>
      <c r="I44" s="20">
        <f t="shared" si="29"/>
        <v>21741.885000000009</v>
      </c>
      <c r="J44" s="20">
        <f t="shared" si="29"/>
        <v>23916.073500000013</v>
      </c>
      <c r="K44" s="20">
        <f t="shared" si="29"/>
        <v>26307.680850000015</v>
      </c>
    </row>
    <row r="45" spans="2:11" outlineLevel="1" x14ac:dyDescent="0.25">
      <c r="B45" t="s">
        <v>4</v>
      </c>
      <c r="D45" s="19">
        <f t="shared" ref="D45:K45" si="30">D12*(1+$C$41)</f>
        <v>2200</v>
      </c>
      <c r="E45" s="19">
        <f t="shared" si="30"/>
        <v>2475</v>
      </c>
      <c r="F45" s="19">
        <f t="shared" si="30"/>
        <v>2750</v>
      </c>
      <c r="G45" s="19">
        <f t="shared" si="30"/>
        <v>2750</v>
      </c>
      <c r="H45" s="19">
        <f t="shared" si="30"/>
        <v>2750</v>
      </c>
      <c r="I45" s="19">
        <f t="shared" si="30"/>
        <v>2750</v>
      </c>
      <c r="J45" s="19">
        <f t="shared" si="30"/>
        <v>2750</v>
      </c>
      <c r="K45" s="19">
        <f t="shared" si="30"/>
        <v>2750</v>
      </c>
    </row>
    <row r="46" spans="2:11" outlineLevel="1" x14ac:dyDescent="0.25">
      <c r="B46" s="15" t="s">
        <v>5</v>
      </c>
      <c r="C46" s="15"/>
      <c r="D46" s="20">
        <f t="shared" ref="D46:K46" si="31">D13*(1+$C$41)</f>
        <v>11000</v>
      </c>
      <c r="E46" s="20">
        <f t="shared" si="31"/>
        <v>12375.000000000002</v>
      </c>
      <c r="F46" s="20">
        <f t="shared" si="31"/>
        <v>13585.000000000004</v>
      </c>
      <c r="G46" s="20">
        <f t="shared" si="31"/>
        <v>15218.500000000005</v>
      </c>
      <c r="H46" s="20">
        <f t="shared" si="31"/>
        <v>17015.350000000009</v>
      </c>
      <c r="I46" s="20">
        <f t="shared" si="31"/>
        <v>18991.885000000009</v>
      </c>
      <c r="J46" s="20">
        <f t="shared" si="31"/>
        <v>21166.073500000013</v>
      </c>
      <c r="K46" s="20">
        <f t="shared" si="31"/>
        <v>23557.680850000015</v>
      </c>
    </row>
    <row r="47" spans="2:11" outlineLevel="1" x14ac:dyDescent="0.25">
      <c r="B47" t="s">
        <v>6</v>
      </c>
      <c r="D47" s="19">
        <f t="shared" ref="D47:K47" si="32">D14*(1+$C$41)</f>
        <v>880.00000000000011</v>
      </c>
      <c r="E47" s="19">
        <f t="shared" si="32"/>
        <v>990.00000000000011</v>
      </c>
      <c r="F47" s="19">
        <f t="shared" si="32"/>
        <v>1361.2500000000005</v>
      </c>
      <c r="G47" s="19">
        <f t="shared" si="32"/>
        <v>1497.3750000000007</v>
      </c>
      <c r="H47" s="19">
        <f t="shared" si="32"/>
        <v>1647.1125000000009</v>
      </c>
      <c r="I47" s="19">
        <f t="shared" si="32"/>
        <v>1811.8237500000012</v>
      </c>
      <c r="J47" s="19">
        <f t="shared" si="32"/>
        <v>1993.0061250000015</v>
      </c>
      <c r="K47" s="19">
        <f t="shared" si="32"/>
        <v>2192.3067375000019</v>
      </c>
    </row>
    <row r="48" spans="2:11" outlineLevel="1" x14ac:dyDescent="0.25">
      <c r="B48" t="s">
        <v>7</v>
      </c>
      <c r="D48" s="19">
        <f t="shared" ref="D48:K48" si="33">D15*(1+$C$41)</f>
        <v>220.00000000000003</v>
      </c>
      <c r="E48" s="19">
        <f t="shared" si="33"/>
        <v>247.50000000000003</v>
      </c>
      <c r="F48" s="19">
        <f t="shared" si="33"/>
        <v>275</v>
      </c>
      <c r="G48" s="19">
        <f t="shared" si="33"/>
        <v>275</v>
      </c>
      <c r="H48" s="19">
        <f t="shared" si="33"/>
        <v>275</v>
      </c>
      <c r="I48" s="19">
        <f t="shared" si="33"/>
        <v>275</v>
      </c>
      <c r="J48" s="19">
        <f t="shared" si="33"/>
        <v>275</v>
      </c>
      <c r="K48" s="19">
        <f t="shared" si="33"/>
        <v>275</v>
      </c>
    </row>
    <row r="49" spans="2:11" outlineLevel="1" x14ac:dyDescent="0.25">
      <c r="B49" s="15" t="s">
        <v>8</v>
      </c>
      <c r="C49" s="15"/>
      <c r="D49" s="20">
        <f t="shared" ref="D49:K49" si="34">D16*(1+$C$41)</f>
        <v>9900</v>
      </c>
      <c r="E49" s="20">
        <f t="shared" si="34"/>
        <v>11137.5</v>
      </c>
      <c r="F49" s="20">
        <f t="shared" si="34"/>
        <v>11948.750000000004</v>
      </c>
      <c r="G49" s="20">
        <f t="shared" si="34"/>
        <v>13446.125000000005</v>
      </c>
      <c r="H49" s="20">
        <f t="shared" si="34"/>
        <v>15093.237500000008</v>
      </c>
      <c r="I49" s="20">
        <f t="shared" si="34"/>
        <v>16905.061250000006</v>
      </c>
      <c r="J49" s="20">
        <f t="shared" si="34"/>
        <v>18898.06737500001</v>
      </c>
      <c r="K49" s="20">
        <f t="shared" si="34"/>
        <v>21090.374112500016</v>
      </c>
    </row>
    <row r="50" spans="2:11" outlineLevel="1" x14ac:dyDescent="0.25">
      <c r="B50" t="s">
        <v>9</v>
      </c>
      <c r="D50" s="19">
        <f t="shared" ref="D50:K50" si="35">D17*(1+$C$41)</f>
        <v>2970.0000000000005</v>
      </c>
      <c r="E50" s="19">
        <f t="shared" si="35"/>
        <v>3341.2500000000005</v>
      </c>
      <c r="F50" s="19">
        <f t="shared" si="35"/>
        <v>3584.6250000000009</v>
      </c>
      <c r="G50" s="19">
        <f t="shared" si="35"/>
        <v>4033.8375000000015</v>
      </c>
      <c r="H50" s="19">
        <f t="shared" si="35"/>
        <v>4527.9712500000032</v>
      </c>
      <c r="I50" s="19">
        <f t="shared" si="35"/>
        <v>5071.5183750000024</v>
      </c>
      <c r="J50" s="19">
        <f t="shared" si="35"/>
        <v>5669.420212500002</v>
      </c>
      <c r="K50" s="19">
        <f t="shared" si="35"/>
        <v>6327.1122337500046</v>
      </c>
    </row>
    <row r="51" spans="2:11" ht="15.75" outlineLevel="1" thickBot="1" x14ac:dyDescent="0.3">
      <c r="B51" s="16" t="s">
        <v>10</v>
      </c>
      <c r="C51" s="16"/>
      <c r="D51" s="21">
        <f t="shared" ref="D51:K51" si="36">D18*(1+$C$41)</f>
        <v>6930.0000000000009</v>
      </c>
      <c r="E51" s="21">
        <f t="shared" si="36"/>
        <v>7796.2500000000009</v>
      </c>
      <c r="F51" s="21">
        <f t="shared" si="36"/>
        <v>8364.1250000000018</v>
      </c>
      <c r="G51" s="21">
        <f t="shared" si="36"/>
        <v>9412.287500000004</v>
      </c>
      <c r="H51" s="21">
        <f t="shared" si="36"/>
        <v>10565.266250000008</v>
      </c>
      <c r="I51" s="21">
        <f t="shared" si="36"/>
        <v>11833.542875000006</v>
      </c>
      <c r="J51" s="21">
        <f t="shared" si="36"/>
        <v>13228.647162500007</v>
      </c>
      <c r="K51" s="21">
        <f t="shared" si="36"/>
        <v>14763.261878750011</v>
      </c>
    </row>
    <row r="52" spans="2:11" ht="15.75" thickTop="1" x14ac:dyDescent="0.25"/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630D2C-FEE3-4ABA-918A-67DCDAEEEB8C}">
  <dimension ref="A1:A19"/>
  <sheetViews>
    <sheetView showGridLines="0" topLeftCell="A3" zoomScale="130" zoomScaleNormal="130" workbookViewId="0">
      <selection activeCell="G3" sqref="G3"/>
    </sheetView>
  </sheetViews>
  <sheetFormatPr defaultRowHeight="15" x14ac:dyDescent="0.25"/>
  <sheetData>
    <row r="1" spans="1:1" ht="18" x14ac:dyDescent="0.25">
      <c r="A1" s="26" t="s">
        <v>19</v>
      </c>
    </row>
    <row r="3" spans="1:1" x14ac:dyDescent="0.25">
      <c r="A3" t="s">
        <v>20</v>
      </c>
    </row>
    <row r="4" spans="1:1" x14ac:dyDescent="0.25">
      <c r="A4" t="s">
        <v>21</v>
      </c>
    </row>
    <row r="8" spans="1:1" ht="18" x14ac:dyDescent="0.25">
      <c r="A8" s="26" t="s">
        <v>29</v>
      </c>
    </row>
    <row r="9" spans="1:1" x14ac:dyDescent="0.25">
      <c r="A9" s="27"/>
    </row>
    <row r="10" spans="1:1" x14ac:dyDescent="0.25">
      <c r="A10" s="28" t="s">
        <v>22</v>
      </c>
    </row>
    <row r="11" spans="1:1" x14ac:dyDescent="0.25">
      <c r="A11" s="27" t="s">
        <v>23</v>
      </c>
    </row>
    <row r="12" spans="1:1" x14ac:dyDescent="0.25">
      <c r="A12" s="27"/>
    </row>
    <row r="13" spans="1:1" x14ac:dyDescent="0.25">
      <c r="A13" s="28" t="s">
        <v>24</v>
      </c>
    </row>
    <row r="14" spans="1:1" x14ac:dyDescent="0.25">
      <c r="A14" s="27" t="s">
        <v>25</v>
      </c>
    </row>
    <row r="15" spans="1:1" x14ac:dyDescent="0.25">
      <c r="A15" s="27"/>
    </row>
    <row r="16" spans="1:1" x14ac:dyDescent="0.25">
      <c r="A16" s="28" t="s">
        <v>26</v>
      </c>
    </row>
    <row r="17" spans="1:1" x14ac:dyDescent="0.25">
      <c r="A17" s="27" t="s">
        <v>27</v>
      </c>
    </row>
    <row r="18" spans="1:1" x14ac:dyDescent="0.25">
      <c r="A18" s="27"/>
    </row>
    <row r="19" spans="1:1" x14ac:dyDescent="0.25">
      <c r="A19" s="28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PCS</dc:creator>
  <cp:lastModifiedBy>PCS</cp:lastModifiedBy>
  <dcterms:created xsi:type="dcterms:W3CDTF">2025-11-10T02:38:34Z</dcterms:created>
  <dcterms:modified xsi:type="dcterms:W3CDTF">2025-11-11T16:53:40Z</dcterms:modified>
</cp:coreProperties>
</file>